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egovg01.sharepoint.com/sites/EAO_MKM/DOKUMENDID/Eelarve/2025 ea seadus/Eelarved/"/>
    </mc:Choice>
  </mc:AlternateContent>
  <xr:revisionPtr revIDLastSave="242" documentId="8_{F9FBE2F3-55F8-4476-9787-196FD2BFAC62}" xr6:coauthVersionLast="47" xr6:coauthVersionMax="47" xr10:uidLastSave="{59CB6440-1DBD-416B-94FB-05D1DB8F31C0}"/>
  <bookViews>
    <workbookView xWindow="-103" yWindow="-103" windowWidth="16663" windowHeight="9772" xr2:uid="{05346B0E-B177-47DE-A134-491B3EF6CB2E}"/>
  </bookViews>
  <sheets>
    <sheet name="Lisa 2 TTJA" sheetId="1" r:id="rId1"/>
  </sheets>
  <definedNames>
    <definedName name="_xlnm._FilterDatabase" localSheetId="0" hidden="1">'Lisa 2 TTJA'!$A$13:$H$48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2" i="1" l="1"/>
  <c r="I27" i="1"/>
  <c r="H27" i="1"/>
  <c r="J29" i="1"/>
  <c r="I46" i="1"/>
  <c r="I31" i="1"/>
  <c r="I30" i="1" s="1"/>
  <c r="I16" i="1"/>
  <c r="J18" i="1"/>
  <c r="J19" i="1"/>
  <c r="J20" i="1"/>
  <c r="J21" i="1"/>
  <c r="J22" i="1"/>
  <c r="J23" i="1"/>
  <c r="J24" i="1"/>
  <c r="J25" i="1"/>
  <c r="J26" i="1"/>
  <c r="J28" i="1"/>
  <c r="J8" i="1" s="1"/>
  <c r="J32" i="1"/>
  <c r="J33" i="1"/>
  <c r="J34" i="1"/>
  <c r="J35" i="1"/>
  <c r="J36" i="1"/>
  <c r="J37" i="1"/>
  <c r="J38" i="1"/>
  <c r="J39" i="1"/>
  <c r="J40" i="1"/>
  <c r="J41" i="1"/>
  <c r="J43" i="1"/>
  <c r="J44" i="1"/>
  <c r="J45" i="1"/>
  <c r="J47" i="1"/>
  <c r="J48" i="1"/>
  <c r="J49" i="1"/>
  <c r="J17" i="1"/>
  <c r="I6" i="1"/>
  <c r="I7" i="1" s="1"/>
  <c r="I8" i="1"/>
  <c r="I9" i="1"/>
  <c r="J9" i="1"/>
  <c r="I10" i="1"/>
  <c r="J10" i="1"/>
  <c r="I11" i="1"/>
  <c r="H8" i="1"/>
  <c r="J16" i="1" l="1"/>
  <c r="J6" i="1"/>
  <c r="J7" i="1" s="1"/>
  <c r="J31" i="1"/>
  <c r="J30" i="1" s="1"/>
  <c r="J27" i="1"/>
  <c r="J11" i="1"/>
  <c r="J46" i="1"/>
  <c r="I12" i="1"/>
  <c r="J12" i="1"/>
  <c r="H16" i="1"/>
  <c r="H31" i="1"/>
  <c r="H30" i="1" s="1"/>
  <c r="H9" i="1"/>
  <c r="H10" i="1"/>
  <c r="H11" i="1"/>
  <c r="H46" i="1" l="1"/>
  <c r="H6" i="1"/>
  <c r="H7" i="1" s="1"/>
  <c r="H12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tc={A417488B-807D-4633-A1CC-37D8E8927A97}</author>
    <author>tc={EBA22AFE-201A-4682-8989-C73C659C1F4C}</author>
  </authors>
  <commentList>
    <comment ref="H22" authorId="0" shapeId="0" xr:uid="{A417488B-807D-4633-A1CC-37D8E8927A97}">
      <text>
        <t>[Lõimkommentaar]
Teie Exceli versioon võimaldab teil seda lõimkommentaari lugeda, ent kõik sellesse tehtud muudatused eemaldatakse, kui fail avatakse Exceli uuemas versioonis. Lisateavet leiate siit: https://go.microsoft.com/fwlink/?linkid=870924.
Kommentaar:
    Kasutamisõiguse tasu konto nr 323710
Vastus:
    323700</t>
      </text>
    </comment>
    <comment ref="H24" authorId="1" shapeId="0" xr:uid="{EBA22AFE-201A-4682-8989-C73C659C1F4C}">
      <text>
        <t>[Lõimkommentaar]
Teie Exceli versioon võimaldab teil seda lõimkommentaari lugeda, ent kõik sellesse tehtud muudatused eemaldatakse, kui fail avatakse Exceli uuemas versioonis. Lisateavet leiate siit: https://go.microsoft.com/fwlink/?linkid=870924.
Kommentaar:
    Konto 3888</t>
      </text>
    </comment>
  </commentList>
</comments>
</file>

<file path=xl/sharedStrings.xml><?xml version="1.0" encoding="utf-8"?>
<sst xmlns="http://schemas.openxmlformats.org/spreadsheetml/2006/main" count="165" uniqueCount="80">
  <si>
    <t>Tarbijakaitse ja Tehnilise Järelevalve Amet</t>
  </si>
  <si>
    <t>Tulud</t>
  </si>
  <si>
    <t>Tulud kokku</t>
  </si>
  <si>
    <t>Investeeringud</t>
  </si>
  <si>
    <t>Kulud</t>
  </si>
  <si>
    <t>Põhivara kulum</t>
  </si>
  <si>
    <t>Käibemaks</t>
  </si>
  <si>
    <t>Kulud ja investeeringud kokku</t>
  </si>
  <si>
    <t>Programmi tegevus - kood</t>
  </si>
  <si>
    <t>Programmi tegevus - nimi</t>
  </si>
  <si>
    <t>Eelarve liik*</t>
  </si>
  <si>
    <t>Eelarve objekt</t>
  </si>
  <si>
    <t>Objekti nimi</t>
  </si>
  <si>
    <t>Majanduslik sisu</t>
  </si>
  <si>
    <t>Stsenaarium asutuse kulumudelis</t>
  </si>
  <si>
    <t>EELARVE</t>
  </si>
  <si>
    <t/>
  </si>
  <si>
    <t>Periood asutuse kulumudelis</t>
  </si>
  <si>
    <t>TULUD KOKKU</t>
  </si>
  <si>
    <t>XX010000</t>
  </si>
  <si>
    <t>Programmide ülene</t>
  </si>
  <si>
    <t>10</t>
  </si>
  <si>
    <t>Riigilõiv kasutusloa väljastamise eest</t>
  </si>
  <si>
    <t>Raudteeseaduse alusel teostatavate toimingute riigilõiv</t>
  </si>
  <si>
    <t>Elektroonilise side seaduse alusel teostatavate toimingute riigilõiv</t>
  </si>
  <si>
    <t>Muud riigilõivud</t>
  </si>
  <si>
    <t>Trahvid ja muud varalised karistused</t>
  </si>
  <si>
    <t>40</t>
  </si>
  <si>
    <t>44</t>
  </si>
  <si>
    <t>INVESTEERINGUD KOKKU</t>
  </si>
  <si>
    <t>IN002000</t>
  </si>
  <si>
    <t>IT investeeringud</t>
  </si>
  <si>
    <t>20</t>
  </si>
  <si>
    <t>SE000028</t>
  </si>
  <si>
    <t>Vahendid RKASile</t>
  </si>
  <si>
    <t>60</t>
  </si>
  <si>
    <t>TULEMUSVALDKOND  TEADUS-  JA  ARENDUSTEGEVUS  JA  ETTEVÕTLUS</t>
  </si>
  <si>
    <t>KÄIBEMAKS  KOKKU</t>
  </si>
  <si>
    <t>Hoonestusõiguse seadmise tasu (meretuulepargid)</t>
  </si>
  <si>
    <t>* Eelarve liik: 10 - arvestuslikud vahendid, 20 - kindlaksmääratud vahendid, 32 - välistoetuste riiklik kaasfinantseerimine, 40 - välistoetustest ja moderniseerimisfondist saadavad vahendid, 41 - vahendatavad välistoetused, 43 - CO2 müügist saadavad vahendid, 44 - omatuludest saadavad vahendid, 45 - ebaregulaarsetest tuludest saadavad vahendid, 60 - mitterahalised vahendid (põhivara kulum)</t>
  </si>
  <si>
    <t>Konto</t>
  </si>
  <si>
    <t>320320</t>
  </si>
  <si>
    <t>320500</t>
  </si>
  <si>
    <t>320540</t>
  </si>
  <si>
    <t>320570</t>
  </si>
  <si>
    <t>320999</t>
  </si>
  <si>
    <t>323700</t>
  </si>
  <si>
    <t>3880</t>
  </si>
  <si>
    <t>3888</t>
  </si>
  <si>
    <t>3232</t>
  </si>
  <si>
    <t>359</t>
  </si>
  <si>
    <t>TIEK0105</t>
  </si>
  <si>
    <t>Ettevõtluskeskkonna ja ettevõtlikkuse edendamine</t>
  </si>
  <si>
    <t>TIEK0106</t>
  </si>
  <si>
    <t>Taristu valdkonna ohuennetus ja tegevuslubade andmine</t>
  </si>
  <si>
    <t>50</t>
  </si>
  <si>
    <t>Kulud - tööjõukulud</t>
  </si>
  <si>
    <t>Kulud - majandamiskulud</t>
  </si>
  <si>
    <t>55</t>
  </si>
  <si>
    <t>61</t>
  </si>
  <si>
    <t>Lisa 2</t>
  </si>
  <si>
    <t>Majandus- ja tööstusministri käskkirja "Majandus- ja Kommunikatsiooni-                                                                                                                                                                                                                                                                                                                                                                                                                         ministeeriumi ja tema valitsemisala asutuste 2025. a eelarvete kinnitamine" juurde</t>
  </si>
  <si>
    <t>2025. aasta riigieelarve seadus (vastu võetud 11.12.2024)</t>
  </si>
  <si>
    <t>Tulud muudelt majandusaladelt</t>
  </si>
  <si>
    <t>Tegevuslitsentside ja tegevuslubade väljastamise ja pikendamise riigilõiv</t>
  </si>
  <si>
    <t>Eespool nimetamata muud tulud</t>
  </si>
  <si>
    <t>15</t>
  </si>
  <si>
    <t>Käibemaksukulu majandamiskuludelt</t>
  </si>
  <si>
    <t>Käibemaksukulu põhivara soetustelt</t>
  </si>
  <si>
    <t>601000</t>
  </si>
  <si>
    <t>601002</t>
  </si>
  <si>
    <t>ETTEVÕTLUSKESKKONNA  PROGRAMMI  KULUD  KOKKU</t>
  </si>
  <si>
    <t>Saadud välistoetus</t>
  </si>
  <si>
    <t>Materiaalse ja immateriaalse põhivara soetused</t>
  </si>
  <si>
    <t>EELARVE_ ULE</t>
  </si>
  <si>
    <t>2025_01</t>
  </si>
  <si>
    <t>Lõplik eelarve 2025</t>
  </si>
  <si>
    <t>SR070091</t>
  </si>
  <si>
    <t>Küberturvalisuse taseme tõstmine</t>
  </si>
  <si>
    <t>MKMi 22.01.2025 kk nr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</si>
</sst>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0"/>
      <color indexed="8"/>
      <name val="Times New Roman"/>
      <family val="1"/>
      <charset val="186"/>
    </font>
    <font>
      <b/>
      <sz val="10"/>
      <color indexed="8"/>
      <name val="Times New Roman"/>
      <family val="1"/>
      <charset val="186"/>
    </font>
    <font>
      <sz val="11"/>
      <color theme="1"/>
      <name val="Arial"/>
      <family val="2"/>
      <charset val="186"/>
    </font>
    <font>
      <b/>
      <sz val="10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9"/>
      <name val="Times New Roman"/>
      <family val="1"/>
      <charset val="186"/>
    </font>
    <font>
      <i/>
      <u/>
      <sz val="9"/>
      <name val="Times New Roman"/>
      <family val="1"/>
      <charset val="186"/>
    </font>
    <font>
      <i/>
      <u/>
      <sz val="9"/>
      <color theme="1"/>
      <name val="Times New Roman"/>
      <family val="1"/>
      <charset val="186"/>
    </font>
    <font>
      <sz val="11"/>
      <color rgb="FFFFFFFF"/>
      <name val="Calibri"/>
      <family val="2"/>
      <scheme val="minor"/>
    </font>
    <font>
      <i/>
      <sz val="10"/>
      <name val="Times New Roman"/>
      <family val="1"/>
      <charset val="186"/>
    </font>
    <font>
      <i/>
      <sz val="10"/>
      <color theme="1"/>
      <name val="Times New Roman"/>
      <family val="1"/>
      <charset val="186"/>
    </font>
    <font>
      <b/>
      <sz val="9"/>
      <name val="Times New Roman"/>
      <family val="1"/>
      <charset val="186"/>
    </font>
    <font>
      <sz val="10"/>
      <name val="Times New Roman"/>
      <family val="1"/>
      <charset val="186"/>
    </font>
    <font>
      <sz val="11"/>
      <name val="Calibri"/>
      <family val="2"/>
      <scheme val="minor"/>
    </font>
    <font>
      <b/>
      <sz val="9"/>
      <color indexed="8"/>
      <name val="Times New Roman"/>
      <family val="1"/>
      <charset val="186"/>
    </font>
    <font>
      <sz val="8"/>
      <name val="Calibri"/>
      <family val="2"/>
      <scheme val="minor"/>
    </font>
    <font>
      <sz val="11"/>
      <color indexed="8"/>
      <name val="Times New Roman"/>
      <family val="1"/>
      <charset val="186"/>
    </font>
    <font>
      <b/>
      <sz val="11"/>
      <color indexed="8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5" fillId="0" borderId="0"/>
    <xf numFmtId="0" fontId="2" fillId="0" borderId="0"/>
    <xf numFmtId="0" fontId="1" fillId="0" borderId="0"/>
    <xf numFmtId="0" fontId="1" fillId="0" borderId="0"/>
  </cellStyleXfs>
  <cellXfs count="86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center"/>
    </xf>
    <xf numFmtId="0" fontId="3" fillId="0" borderId="0" xfId="0" applyFont="1" applyAlignment="1">
      <alignment vertical="center" wrapText="1"/>
    </xf>
    <xf numFmtId="0" fontId="0" fillId="0" borderId="0" xfId="0" applyAlignment="1">
      <alignment horizontal="right" vertical="center" wrapText="1"/>
    </xf>
    <xf numFmtId="0" fontId="6" fillId="0" borderId="0" xfId="1" applyFont="1"/>
    <xf numFmtId="3" fontId="7" fillId="0" borderId="0" xfId="1" applyNumberFormat="1" applyFont="1" applyAlignment="1">
      <alignment horizontal="right" wrapText="1"/>
    </xf>
    <xf numFmtId="3" fontId="8" fillId="0" borderId="0" xfId="1" applyNumberFormat="1" applyFont="1" applyAlignment="1" applyProtection="1">
      <alignment horizontal="right"/>
      <protection hidden="1"/>
    </xf>
    <xf numFmtId="3" fontId="9" fillId="0" borderId="0" xfId="1" applyNumberFormat="1" applyFont="1" applyAlignment="1">
      <alignment horizontal="right" wrapText="1"/>
    </xf>
    <xf numFmtId="3" fontId="10" fillId="0" borderId="0" xfId="1" applyNumberFormat="1" applyFont="1" applyAlignment="1">
      <alignment horizontal="right" wrapText="1"/>
    </xf>
    <xf numFmtId="49" fontId="7" fillId="0" borderId="0" xfId="1" applyNumberFormat="1" applyFont="1" applyAlignment="1">
      <alignment horizontal="right"/>
    </xf>
    <xf numFmtId="3" fontId="10" fillId="0" borderId="0" xfId="1" applyNumberFormat="1" applyFont="1" applyAlignment="1">
      <alignment wrapText="1"/>
    </xf>
    <xf numFmtId="0" fontId="6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11" fillId="0" borderId="1" xfId="0" applyFont="1" applyBorder="1"/>
    <xf numFmtId="0" fontId="11" fillId="0" borderId="1" xfId="0" applyFont="1" applyBorder="1" applyAlignment="1">
      <alignment horizontal="center"/>
    </xf>
    <xf numFmtId="0" fontId="0" fillId="0" borderId="1" xfId="0" applyBorder="1"/>
    <xf numFmtId="0" fontId="12" fillId="0" borderId="1" xfId="2" applyFont="1" applyBorder="1" applyAlignment="1">
      <alignment vertical="center" wrapText="1"/>
    </xf>
    <xf numFmtId="0" fontId="12" fillId="0" borderId="1" xfId="2" applyFont="1" applyBorder="1" applyAlignment="1">
      <alignment horizontal="right" vertical="center" wrapText="1"/>
    </xf>
    <xf numFmtId="3" fontId="13" fillId="0" borderId="1" xfId="2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2" fillId="2" borderId="1" xfId="2" applyFont="1" applyFill="1" applyBorder="1" applyAlignment="1">
      <alignment horizontal="right" vertical="center" wrapText="1"/>
    </xf>
    <xf numFmtId="3" fontId="4" fillId="2" borderId="1" xfId="0" applyNumberFormat="1" applyFont="1" applyFill="1" applyBorder="1" applyAlignment="1">
      <alignment horizontal="right"/>
    </xf>
    <xf numFmtId="0" fontId="3" fillId="0" borderId="1" xfId="0" applyFont="1" applyBorder="1"/>
    <xf numFmtId="0" fontId="15" fillId="0" borderId="1" xfId="1" applyFont="1" applyBorder="1"/>
    <xf numFmtId="3" fontId="15" fillId="0" borderId="1" xfId="1" applyNumberFormat="1" applyFont="1" applyBorder="1"/>
    <xf numFmtId="0" fontId="16" fillId="0" borderId="0" xfId="0" applyFont="1"/>
    <xf numFmtId="0" fontId="16" fillId="0" borderId="1" xfId="0" applyFont="1" applyBorder="1"/>
    <xf numFmtId="0" fontId="15" fillId="0" borderId="1" xfId="0" applyFont="1" applyBorder="1"/>
    <xf numFmtId="3" fontId="15" fillId="0" borderId="1" xfId="0" applyNumberFormat="1" applyFont="1" applyBorder="1"/>
    <xf numFmtId="0" fontId="16" fillId="0" borderId="1" xfId="0" applyFont="1" applyBorder="1" applyAlignment="1">
      <alignment vertical="center"/>
    </xf>
    <xf numFmtId="0" fontId="15" fillId="0" borderId="1" xfId="0" applyFont="1" applyBorder="1" applyAlignment="1">
      <alignment vertical="center"/>
    </xf>
    <xf numFmtId="0" fontId="15" fillId="0" borderId="1" xfId="1" applyFont="1" applyBorder="1" applyAlignment="1">
      <alignment vertical="center" wrapText="1"/>
    </xf>
    <xf numFmtId="3" fontId="15" fillId="0" borderId="1" xfId="1" applyNumberFormat="1" applyFont="1" applyBorder="1" applyAlignment="1">
      <alignment vertical="center"/>
    </xf>
    <xf numFmtId="0" fontId="16" fillId="0" borderId="0" xfId="0" applyFont="1" applyAlignment="1">
      <alignment vertical="center"/>
    </xf>
    <xf numFmtId="0" fontId="14" fillId="0" borderId="1" xfId="2" applyFont="1" applyBorder="1" applyAlignment="1">
      <alignment horizontal="left" vertical="center"/>
    </xf>
    <xf numFmtId="0" fontId="6" fillId="0" borderId="1" xfId="2" applyFont="1" applyBorder="1" applyAlignment="1">
      <alignment horizontal="left" vertical="center"/>
    </xf>
    <xf numFmtId="0" fontId="14" fillId="0" borderId="1" xfId="2" applyFont="1" applyBorder="1" applyAlignment="1">
      <alignment horizontal="left"/>
    </xf>
    <xf numFmtId="0" fontId="6" fillId="0" borderId="1" xfId="2" applyFont="1" applyBorder="1" applyAlignment="1">
      <alignment horizontal="left"/>
    </xf>
    <xf numFmtId="3" fontId="15" fillId="0" borderId="1" xfId="0" applyNumberFormat="1" applyFont="1" applyBorder="1" applyAlignment="1">
      <alignment horizontal="right"/>
    </xf>
    <xf numFmtId="3" fontId="3" fillId="0" borderId="1" xfId="0" applyNumberFormat="1" applyFont="1" applyBorder="1"/>
    <xf numFmtId="0" fontId="0" fillId="3" borderId="1" xfId="0" applyFill="1" applyBorder="1"/>
    <xf numFmtId="3" fontId="4" fillId="3" borderId="1" xfId="0" applyNumberFormat="1" applyFont="1" applyFill="1" applyBorder="1"/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3" fontId="3" fillId="0" borderId="1" xfId="0" applyNumberFormat="1" applyFont="1" applyBorder="1" applyAlignment="1">
      <alignment vertical="center"/>
    </xf>
    <xf numFmtId="0" fontId="0" fillId="2" borderId="1" xfId="0" applyFill="1" applyBorder="1"/>
    <xf numFmtId="3" fontId="4" fillId="2" borderId="1" xfId="0" applyNumberFormat="1" applyFont="1" applyFill="1" applyBorder="1"/>
    <xf numFmtId="0" fontId="17" fillId="2" borderId="1" xfId="0" applyFont="1" applyFill="1" applyBorder="1" applyAlignment="1">
      <alignment horizontal="left"/>
    </xf>
    <xf numFmtId="0" fontId="0" fillId="0" borderId="0" xfId="0" applyAlignment="1">
      <alignment vertical="center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wrapText="1"/>
    </xf>
    <xf numFmtId="49" fontId="15" fillId="0" borderId="0" xfId="0" applyNumberFormat="1" applyFont="1"/>
    <xf numFmtId="0" fontId="15" fillId="0" borderId="1" xfId="2" quotePrefix="1" applyFont="1" applyBorder="1" applyAlignment="1">
      <alignment horizontal="left" vertical="center" wrapText="1"/>
    </xf>
    <xf numFmtId="0" fontId="15" fillId="0" borderId="1" xfId="2" applyFont="1" applyBorder="1" applyAlignment="1">
      <alignment horizontal="left" vertical="center" wrapText="1"/>
    </xf>
    <xf numFmtId="0" fontId="15" fillId="0" borderId="0" xfId="1" applyFont="1"/>
    <xf numFmtId="0" fontId="15" fillId="0" borderId="0" xfId="1" applyFont="1" applyAlignment="1">
      <alignment vertical="center"/>
    </xf>
    <xf numFmtId="0" fontId="4" fillId="3" borderId="1" xfId="0" applyFont="1" applyFill="1" applyBorder="1" applyAlignment="1">
      <alignment horizontal="center" vertical="center" wrapText="1"/>
    </xf>
    <xf numFmtId="0" fontId="3" fillId="0" borderId="1" xfId="0" quotePrefix="1" applyFont="1" applyBorder="1" applyAlignment="1">
      <alignment vertical="center"/>
    </xf>
    <xf numFmtId="0" fontId="17" fillId="2" borderId="1" xfId="0" applyFont="1" applyFill="1" applyBorder="1" applyAlignment="1">
      <alignment vertical="center"/>
    </xf>
    <xf numFmtId="0" fontId="0" fillId="2" borderId="1" xfId="0" applyFill="1" applyBorder="1" applyAlignment="1">
      <alignment vertical="center"/>
    </xf>
    <xf numFmtId="3" fontId="4" fillId="2" borderId="1" xfId="0" applyNumberFormat="1" applyFont="1" applyFill="1" applyBorder="1" applyAlignment="1">
      <alignment vertical="center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vertical="center"/>
    </xf>
    <xf numFmtId="0" fontId="0" fillId="3" borderId="1" xfId="0" applyFill="1" applyBorder="1" applyAlignment="1">
      <alignment horizontal="left"/>
    </xf>
    <xf numFmtId="0" fontId="0" fillId="2" borderId="1" xfId="0" applyFill="1" applyBorder="1" applyAlignment="1">
      <alignment horizontal="left" vertical="center"/>
    </xf>
    <xf numFmtId="0" fontId="19" fillId="0" borderId="0" xfId="0" applyFont="1"/>
    <xf numFmtId="0" fontId="20" fillId="0" borderId="0" xfId="0" applyFont="1" applyAlignment="1">
      <alignment horizontal="right"/>
    </xf>
    <xf numFmtId="0" fontId="0" fillId="0" borderId="0" xfId="0" applyAlignment="1">
      <alignment horizontal="left" vertical="center" wrapText="1"/>
    </xf>
    <xf numFmtId="0" fontId="19" fillId="0" borderId="0" xfId="0" applyFont="1" applyAlignment="1">
      <alignment horizontal="right" vertical="center" wrapText="1"/>
    </xf>
    <xf numFmtId="4" fontId="6" fillId="3" borderId="1" xfId="2" applyNumberFormat="1" applyFont="1" applyFill="1" applyBorder="1" applyAlignment="1">
      <alignment horizontal="center" vertical="center" wrapText="1"/>
    </xf>
    <xf numFmtId="3" fontId="12" fillId="0" borderId="1" xfId="2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9" fillId="0" borderId="0" xfId="0" applyFont="1" applyAlignment="1">
      <alignment horizontal="right" vertical="center" wrapText="1"/>
    </xf>
    <xf numFmtId="0" fontId="0" fillId="0" borderId="0" xfId="0" applyAlignment="1">
      <alignment wrapText="1"/>
    </xf>
    <xf numFmtId="0" fontId="3" fillId="0" borderId="0" xfId="0" applyFont="1" applyAlignment="1">
      <alignment horizontal="left" vertical="center" wrapText="1"/>
    </xf>
    <xf numFmtId="0" fontId="14" fillId="2" borderId="1" xfId="2" applyFont="1" applyFill="1" applyBorder="1" applyAlignment="1">
      <alignment horizontal="left"/>
    </xf>
    <xf numFmtId="0" fontId="17" fillId="3" borderId="1" xfId="0" applyFont="1" applyFill="1" applyBorder="1" applyAlignment="1">
      <alignment horizontal="left"/>
    </xf>
    <xf numFmtId="0" fontId="17" fillId="2" borderId="2" xfId="0" applyFont="1" applyFill="1" applyBorder="1" applyAlignment="1">
      <alignment horizontal="left"/>
    </xf>
    <xf numFmtId="0" fontId="0" fillId="0" borderId="3" xfId="0" applyBorder="1"/>
    <xf numFmtId="0" fontId="0" fillId="0" borderId="4" xfId="0" applyBorder="1"/>
  </cellXfs>
  <cellStyles count="5">
    <cellStyle name="Normaallaad" xfId="0" builtinId="0"/>
    <cellStyle name="Normaallaad 2" xfId="1" xr:uid="{5B278C98-12C0-4749-BC09-1BD921F29625}"/>
    <cellStyle name="Normaallaad 4" xfId="2" xr:uid="{FF2256EE-252E-4964-B835-AAAF649D750F}"/>
    <cellStyle name="Normaallaad 4 2" xfId="3" xr:uid="{79BC7214-91FF-4160-8E27-5E25E21BAE5B}"/>
    <cellStyle name="Normal 25" xfId="4" xr:uid="{3CC8FADE-746E-47FD-ABCE-CF3B5E6CBB7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Krista Fazijev" id="{64BA5F28-94E2-432C-9AEF-33244EE2D6C0}" userId="S-1-5-21-2009196460-3307222142-1538888278-12158" providerId="AD"/>
  <person displayName="Krista Fazijev" id="{3E53E58B-F4B9-4851-8863-79C4EA0E411D}" userId="S::krista.fazijev@mkm.ee::87d024f3-374d-4c61-833f-1dd39a9c49f4" providerId="AD"/>
</personList>
</file>

<file path=xl/theme/theme1.xml><?xml version="1.0" encoding="utf-8"?>
<a:theme xmlns:a="http://schemas.openxmlformats.org/drawingml/2006/main" name="Office’i kujundus 2013–2022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H22" dT="2022-12-29T14:33:31.16" personId="{3E53E58B-F4B9-4851-8863-79C4EA0E411D}" id="{A417488B-807D-4633-A1CC-37D8E8927A97}">
    <text>Kasutamisõiguse tasu konto nr 323710</text>
  </threadedComment>
  <threadedComment ref="H22" dT="2024-01-04T09:59:51.85" personId="{64BA5F28-94E2-432C-9AEF-33244EE2D6C0}" id="{C5777016-4483-4405-99EB-378171C78FA3}" parentId="{A417488B-807D-4633-A1CC-37D8E8927A97}">
    <text>323700</text>
  </threadedComment>
  <threadedComment ref="H24" dT="2022-12-29T14:32:52.12" personId="{3E53E58B-F4B9-4851-8863-79C4EA0E411D}" id="{EBA22AFE-201A-4682-8989-C73C659C1F4C}">
    <text>Konto 3888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826E59-DB5E-41CB-BD2D-1C70DBC9B77F}">
  <sheetPr>
    <pageSetUpPr fitToPage="1"/>
  </sheetPr>
  <dimension ref="A1:K53"/>
  <sheetViews>
    <sheetView tabSelected="1" topLeftCell="E32" zoomScaleNormal="100" workbookViewId="0">
      <selection activeCell="I14" sqref="I14"/>
    </sheetView>
  </sheetViews>
  <sheetFormatPr defaultRowHeight="14.6" x14ac:dyDescent="0.4"/>
  <cols>
    <col min="1" max="1" width="10" customWidth="1"/>
    <col min="2" max="2" width="22.3828125" customWidth="1"/>
    <col min="3" max="3" width="6.921875" style="3" customWidth="1"/>
    <col min="4" max="4" width="9.3828125" customWidth="1"/>
    <col min="5" max="5" width="25.4609375" customWidth="1"/>
    <col min="6" max="6" width="7.15234375" customWidth="1"/>
    <col min="7" max="7" width="37.15234375" customWidth="1"/>
    <col min="8" max="8" width="12.07421875" customWidth="1"/>
  </cols>
  <sheetData>
    <row r="1" spans="1:10" x14ac:dyDescent="0.4">
      <c r="C1" s="1"/>
      <c r="D1" s="2"/>
      <c r="E1" s="69"/>
      <c r="F1" s="69"/>
      <c r="J1" s="70" t="s">
        <v>60</v>
      </c>
    </row>
    <row r="2" spans="1:10" ht="14.5" customHeight="1" x14ac:dyDescent="0.4">
      <c r="D2" s="4"/>
      <c r="F2" s="72"/>
      <c r="G2" s="78" t="s">
        <v>61</v>
      </c>
      <c r="H2" s="79"/>
      <c r="I2" s="79"/>
      <c r="J2" s="79"/>
    </row>
    <row r="3" spans="1:10" x14ac:dyDescent="0.4">
      <c r="C3" s="4"/>
      <c r="D3" s="4"/>
      <c r="E3" s="72"/>
      <c r="F3" s="72"/>
      <c r="G3" s="79"/>
      <c r="H3" s="79"/>
      <c r="I3" s="79"/>
      <c r="J3" s="79"/>
    </row>
    <row r="4" spans="1:10" x14ac:dyDescent="0.4">
      <c r="C4" s="5"/>
      <c r="D4" s="5"/>
      <c r="E4" s="54"/>
      <c r="F4" s="54"/>
      <c r="G4" s="54"/>
      <c r="H4" s="54"/>
    </row>
    <row r="5" spans="1:10" x14ac:dyDescent="0.4">
      <c r="A5" s="6" t="s">
        <v>0</v>
      </c>
    </row>
    <row r="6" spans="1:10" x14ac:dyDescent="0.4">
      <c r="A6" s="6"/>
      <c r="G6" s="7" t="s">
        <v>1</v>
      </c>
      <c r="H6" s="8">
        <f>+SUBTOTAL(9, H17:H26)</f>
        <v>9588374.0023999978</v>
      </c>
      <c r="I6" s="8">
        <f t="shared" ref="I6:J6" si="0">+SUBTOTAL(9, I17:I26)</f>
        <v>0</v>
      </c>
      <c r="J6" s="8">
        <f t="shared" si="0"/>
        <v>9588374.0023999978</v>
      </c>
    </row>
    <row r="7" spans="1:10" x14ac:dyDescent="0.4">
      <c r="A7" s="6"/>
      <c r="G7" s="9" t="s">
        <v>2</v>
      </c>
      <c r="H7" s="10">
        <f>SUM(H6)</f>
        <v>9588374.0023999978</v>
      </c>
      <c r="I7" s="10">
        <f t="shared" ref="I7:J7" si="1">SUM(I6)</f>
        <v>0</v>
      </c>
      <c r="J7" s="10">
        <f t="shared" si="1"/>
        <v>9588374.0023999978</v>
      </c>
    </row>
    <row r="8" spans="1:10" x14ac:dyDescent="0.4">
      <c r="A8" s="6"/>
      <c r="G8" s="11" t="s">
        <v>3</v>
      </c>
      <c r="H8" s="8">
        <f>SUMIF($F$28:$F$45,"15",H$28:H$45)</f>
        <v>-280000</v>
      </c>
      <c r="I8" s="8">
        <f t="shared" ref="I8:J8" si="2">SUMIF($F$28:$F$45,"15",I$28:I$45)</f>
        <v>-85000</v>
      </c>
      <c r="J8" s="8">
        <f t="shared" si="2"/>
        <v>-365000</v>
      </c>
    </row>
    <row r="9" spans="1:10" x14ac:dyDescent="0.4">
      <c r="A9" s="6"/>
      <c r="G9" s="11" t="s">
        <v>4</v>
      </c>
      <c r="H9" s="8">
        <f>SUMIF($G$32:$G$45,"Kulud*",H$32:H$45)</f>
        <v>-8803942.4094999991</v>
      </c>
      <c r="I9" s="8">
        <f t="shared" ref="I9:J9" si="3">SUMIF($G$32:$G$45,"Kulud*",I$32:I$45)</f>
        <v>-60000</v>
      </c>
      <c r="J9" s="8">
        <f t="shared" si="3"/>
        <v>-8863942.4094999991</v>
      </c>
    </row>
    <row r="10" spans="1:10" x14ac:dyDescent="0.4">
      <c r="A10" s="6"/>
      <c r="G10" s="7" t="s">
        <v>5</v>
      </c>
      <c r="H10" s="8">
        <f>SUMIF($G$31:$G$45,"Põhivara kulum*",H$31:H$45)</f>
        <v>-433142.9999</v>
      </c>
      <c r="I10" s="8">
        <f t="shared" ref="I10:J10" si="4">SUMIF($G$31:$G$45,"Põhivara kulum*",I$31:I$45)</f>
        <v>0</v>
      </c>
      <c r="J10" s="8">
        <f t="shared" si="4"/>
        <v>-433142.9999</v>
      </c>
    </row>
    <row r="11" spans="1:10" x14ac:dyDescent="0.4">
      <c r="A11" s="6"/>
      <c r="G11" s="7" t="s">
        <v>6</v>
      </c>
      <c r="H11" s="8">
        <f>+SUBTOTAL(9, H47:H49)</f>
        <v>-424350.04980000004</v>
      </c>
      <c r="I11" s="8">
        <f t="shared" ref="I11:J11" si="5">+SUBTOTAL(9, I47:I49)</f>
        <v>0</v>
      </c>
      <c r="J11" s="8">
        <f t="shared" si="5"/>
        <v>-424350.04980000004</v>
      </c>
    </row>
    <row r="12" spans="1:10" x14ac:dyDescent="0.4">
      <c r="G12" s="9" t="s">
        <v>7</v>
      </c>
      <c r="H12" s="12">
        <f t="shared" ref="H12:J12" si="6">SUM(H8:H11)</f>
        <v>-9941435.4591999985</v>
      </c>
      <c r="I12" s="12">
        <f t="shared" si="6"/>
        <v>-145000</v>
      </c>
      <c r="J12" s="12">
        <f t="shared" si="6"/>
        <v>-10086435.459199999</v>
      </c>
    </row>
    <row r="13" spans="1:10" ht="62.15" x14ac:dyDescent="0.4">
      <c r="A13" s="13" t="s">
        <v>8</v>
      </c>
      <c r="B13" s="13" t="s">
        <v>9</v>
      </c>
      <c r="C13" s="14" t="s">
        <v>10</v>
      </c>
      <c r="D13" s="13" t="s">
        <v>11</v>
      </c>
      <c r="E13" s="13" t="s">
        <v>12</v>
      </c>
      <c r="F13" s="13" t="s">
        <v>40</v>
      </c>
      <c r="G13" s="13" t="s">
        <v>13</v>
      </c>
      <c r="H13" s="60" t="s">
        <v>62</v>
      </c>
      <c r="I13" s="73" t="s">
        <v>79</v>
      </c>
      <c r="J13" s="73" t="s">
        <v>76</v>
      </c>
    </row>
    <row r="14" spans="1:10" ht="25.75" x14ac:dyDescent="0.4">
      <c r="A14" s="15"/>
      <c r="B14" s="15"/>
      <c r="C14" s="16"/>
      <c r="D14" s="17"/>
      <c r="E14" s="18"/>
      <c r="F14" s="18"/>
      <c r="G14" s="19" t="s">
        <v>14</v>
      </c>
      <c r="H14" s="20" t="s">
        <v>15</v>
      </c>
      <c r="I14" s="74" t="s">
        <v>74</v>
      </c>
      <c r="J14" s="76"/>
    </row>
    <row r="15" spans="1:10" x14ac:dyDescent="0.4">
      <c r="A15" s="17" t="s">
        <v>16</v>
      </c>
      <c r="B15" s="17" t="s">
        <v>16</v>
      </c>
      <c r="C15" s="21" t="s">
        <v>16</v>
      </c>
      <c r="D15" s="17"/>
      <c r="E15" s="18"/>
      <c r="F15" s="18"/>
      <c r="G15" s="19" t="s">
        <v>17</v>
      </c>
      <c r="H15" s="22">
        <v>2025</v>
      </c>
      <c r="I15" s="75" t="s">
        <v>75</v>
      </c>
      <c r="J15" s="77"/>
    </row>
    <row r="16" spans="1:10" x14ac:dyDescent="0.4">
      <c r="A16" s="81" t="s">
        <v>18</v>
      </c>
      <c r="B16" s="81"/>
      <c r="C16" s="23"/>
      <c r="D16" s="24"/>
      <c r="E16" s="24"/>
      <c r="F16" s="24"/>
      <c r="G16" s="24"/>
      <c r="H16" s="25">
        <f>+SUBTOTAL(9, H17:H26)</f>
        <v>9588374.0023999978</v>
      </c>
      <c r="I16" s="25">
        <f t="shared" ref="I16:J16" si="7">+SUBTOTAL(9, I17:I26)</f>
        <v>0</v>
      </c>
      <c r="J16" s="25">
        <f t="shared" si="7"/>
        <v>9588374.0023999978</v>
      </c>
    </row>
    <row r="17" spans="1:11" s="29" customFormat="1" x14ac:dyDescent="0.4">
      <c r="A17" s="26" t="s">
        <v>19</v>
      </c>
      <c r="B17" s="26" t="s">
        <v>20</v>
      </c>
      <c r="C17" s="65" t="s">
        <v>21</v>
      </c>
      <c r="D17" s="17" t="s">
        <v>16</v>
      </c>
      <c r="E17" s="17" t="s">
        <v>16</v>
      </c>
      <c r="F17" s="26" t="s">
        <v>41</v>
      </c>
      <c r="G17" s="27" t="s">
        <v>22</v>
      </c>
      <c r="H17" s="28">
        <v>150500.00020000001</v>
      </c>
      <c r="I17" s="30"/>
      <c r="J17" s="32">
        <f>+H17+I17</f>
        <v>150500.00020000001</v>
      </c>
    </row>
    <row r="18" spans="1:11" s="29" customFormat="1" ht="25.75" x14ac:dyDescent="0.4">
      <c r="A18" s="30"/>
      <c r="B18" s="31"/>
      <c r="C18" s="65" t="s">
        <v>21</v>
      </c>
      <c r="D18" s="30"/>
      <c r="E18" s="30"/>
      <c r="F18" s="31" t="s">
        <v>42</v>
      </c>
      <c r="G18" s="35" t="s">
        <v>23</v>
      </c>
      <c r="H18" s="32">
        <v>197500.00020000001</v>
      </c>
      <c r="I18" s="30"/>
      <c r="J18" s="32">
        <f t="shared" ref="J18:J49" si="8">+H18+I18</f>
        <v>197500.00020000001</v>
      </c>
      <c r="K18" s="58"/>
    </row>
    <row r="19" spans="1:11" s="37" customFormat="1" ht="25.75" x14ac:dyDescent="0.35">
      <c r="A19" s="33"/>
      <c r="B19" s="34"/>
      <c r="C19" s="66" t="s">
        <v>21</v>
      </c>
      <c r="D19" s="33"/>
      <c r="E19" s="33"/>
      <c r="F19" s="34" t="s">
        <v>43</v>
      </c>
      <c r="G19" s="35" t="s">
        <v>64</v>
      </c>
      <c r="H19" s="36">
        <v>33000.0003</v>
      </c>
      <c r="I19" s="33"/>
      <c r="J19" s="32">
        <f t="shared" si="8"/>
        <v>33000.0003</v>
      </c>
      <c r="K19" s="59"/>
    </row>
    <row r="20" spans="1:11" s="37" customFormat="1" ht="25.75" x14ac:dyDescent="0.35">
      <c r="A20" s="38"/>
      <c r="B20" s="39"/>
      <c r="C20" s="66" t="s">
        <v>21</v>
      </c>
      <c r="D20" s="19"/>
      <c r="E20" s="19"/>
      <c r="F20" s="56" t="s">
        <v>44</v>
      </c>
      <c r="G20" s="35" t="s">
        <v>24</v>
      </c>
      <c r="H20" s="36">
        <v>5250000.0002999986</v>
      </c>
      <c r="I20" s="33"/>
      <c r="J20" s="32">
        <f t="shared" si="8"/>
        <v>5250000.0002999986</v>
      </c>
      <c r="K20" s="59"/>
    </row>
    <row r="21" spans="1:11" s="37" customFormat="1" x14ac:dyDescent="0.35">
      <c r="A21" s="38"/>
      <c r="B21" s="39"/>
      <c r="C21" s="66" t="s">
        <v>21</v>
      </c>
      <c r="D21" s="19"/>
      <c r="E21" s="19"/>
      <c r="F21" s="57" t="s">
        <v>45</v>
      </c>
      <c r="G21" s="27" t="s">
        <v>25</v>
      </c>
      <c r="H21" s="36">
        <v>2140.0003999999999</v>
      </c>
      <c r="I21" s="33"/>
      <c r="J21" s="32">
        <f t="shared" si="8"/>
        <v>2140.0003999999999</v>
      </c>
    </row>
    <row r="22" spans="1:11" s="37" customFormat="1" x14ac:dyDescent="0.35">
      <c r="A22" s="38"/>
      <c r="B22" s="39"/>
      <c r="C22" s="66" t="s">
        <v>21</v>
      </c>
      <c r="D22" s="19"/>
      <c r="E22" s="19"/>
      <c r="F22" s="57" t="s">
        <v>46</v>
      </c>
      <c r="G22" s="55" t="s">
        <v>38</v>
      </c>
      <c r="H22" s="42">
        <v>2900000.0000999998</v>
      </c>
      <c r="I22" s="33"/>
      <c r="J22" s="32">
        <f t="shared" si="8"/>
        <v>2900000.0000999998</v>
      </c>
    </row>
    <row r="23" spans="1:11" s="37" customFormat="1" x14ac:dyDescent="0.35">
      <c r="A23" s="38"/>
      <c r="B23" s="39"/>
      <c r="C23" s="66" t="s">
        <v>21</v>
      </c>
      <c r="D23" s="19"/>
      <c r="E23" s="19"/>
      <c r="F23" s="57" t="s">
        <v>47</v>
      </c>
      <c r="G23" s="27" t="s">
        <v>26</v>
      </c>
      <c r="H23" s="36">
        <v>3000.0001000000002</v>
      </c>
      <c r="I23" s="33"/>
      <c r="J23" s="32">
        <f t="shared" si="8"/>
        <v>3000.0001000000002</v>
      </c>
    </row>
    <row r="24" spans="1:11" s="29" customFormat="1" x14ac:dyDescent="0.4">
      <c r="A24" s="40"/>
      <c r="B24" s="41"/>
      <c r="C24" s="65" t="s">
        <v>21</v>
      </c>
      <c r="D24" s="19"/>
      <c r="E24" s="19"/>
      <c r="F24" s="57" t="s">
        <v>48</v>
      </c>
      <c r="G24" s="55" t="s">
        <v>65</v>
      </c>
      <c r="H24" s="42">
        <v>10000.000199999999</v>
      </c>
      <c r="I24" s="30"/>
      <c r="J24" s="32">
        <f t="shared" si="8"/>
        <v>10000.000199999999</v>
      </c>
    </row>
    <row r="25" spans="1:11" s="29" customFormat="1" x14ac:dyDescent="0.4">
      <c r="A25" s="17"/>
      <c r="B25" s="26"/>
      <c r="C25" s="65" t="s">
        <v>27</v>
      </c>
      <c r="D25" s="17" t="s">
        <v>16</v>
      </c>
      <c r="E25" s="17" t="s">
        <v>16</v>
      </c>
      <c r="F25" s="57" t="s">
        <v>50</v>
      </c>
      <c r="G25" s="26" t="s">
        <v>72</v>
      </c>
      <c r="H25" s="43">
        <v>1041234.0005000001</v>
      </c>
      <c r="I25" s="30"/>
      <c r="J25" s="32">
        <f t="shared" si="8"/>
        <v>1041234.0005000001</v>
      </c>
    </row>
    <row r="26" spans="1:11" s="29" customFormat="1" x14ac:dyDescent="0.4">
      <c r="A26" s="17"/>
      <c r="B26" s="26"/>
      <c r="C26" s="65" t="s">
        <v>28</v>
      </c>
      <c r="D26" s="17" t="s">
        <v>16</v>
      </c>
      <c r="E26" s="17" t="s">
        <v>16</v>
      </c>
      <c r="F26" s="57" t="s">
        <v>49</v>
      </c>
      <c r="G26" s="26" t="s">
        <v>63</v>
      </c>
      <c r="H26" s="43">
        <v>1000.0001</v>
      </c>
      <c r="I26" s="30"/>
      <c r="J26" s="32">
        <f t="shared" si="8"/>
        <v>1000.0001</v>
      </c>
    </row>
    <row r="27" spans="1:11" x14ac:dyDescent="0.4">
      <c r="A27" s="82" t="s">
        <v>29</v>
      </c>
      <c r="B27" s="82"/>
      <c r="C27" s="67"/>
      <c r="D27" s="44"/>
      <c r="E27" s="44"/>
      <c r="F27" s="44"/>
      <c r="G27" s="44"/>
      <c r="H27" s="45">
        <f>+SUBTOTAL(9, H28:H29)</f>
        <v>-280000</v>
      </c>
      <c r="I27" s="45">
        <f t="shared" ref="I27:J27" si="9">+SUBTOTAL(9, I28:I29)</f>
        <v>-85000</v>
      </c>
      <c r="J27" s="45">
        <f t="shared" si="9"/>
        <v>-365000</v>
      </c>
    </row>
    <row r="28" spans="1:11" s="52" customFormat="1" x14ac:dyDescent="0.35">
      <c r="A28" s="46" t="s">
        <v>19</v>
      </c>
      <c r="B28" s="46" t="s">
        <v>20</v>
      </c>
      <c r="C28" s="66">
        <v>20</v>
      </c>
      <c r="D28" s="46" t="s">
        <v>30</v>
      </c>
      <c r="E28" s="46" t="s">
        <v>31</v>
      </c>
      <c r="F28" s="61" t="s">
        <v>66</v>
      </c>
      <c r="G28" s="46" t="s">
        <v>73</v>
      </c>
      <c r="H28" s="48">
        <v>-280000</v>
      </c>
      <c r="I28" s="77"/>
      <c r="J28" s="32">
        <f t="shared" si="8"/>
        <v>-280000</v>
      </c>
    </row>
    <row r="29" spans="1:11" s="52" customFormat="1" x14ac:dyDescent="0.35">
      <c r="A29" s="46"/>
      <c r="B29" s="46"/>
      <c r="C29" s="66">
        <v>20</v>
      </c>
      <c r="D29" s="31" t="s">
        <v>77</v>
      </c>
      <c r="E29" s="31" t="s">
        <v>78</v>
      </c>
      <c r="F29" s="61" t="s">
        <v>66</v>
      </c>
      <c r="G29" s="46" t="s">
        <v>73</v>
      </c>
      <c r="H29" s="48">
        <v>0</v>
      </c>
      <c r="I29" s="48">
        <v>-85000</v>
      </c>
      <c r="J29" s="32">
        <f t="shared" si="8"/>
        <v>-85000</v>
      </c>
    </row>
    <row r="30" spans="1:11" s="29" customFormat="1" x14ac:dyDescent="0.4">
      <c r="A30" s="51" t="s">
        <v>36</v>
      </c>
      <c r="B30" s="51"/>
      <c r="C30" s="23"/>
      <c r="D30" s="49"/>
      <c r="E30" s="49"/>
      <c r="F30" s="44"/>
      <c r="G30" s="44"/>
      <c r="H30" s="45">
        <f>+SUBTOTAL(9, H31:H45)</f>
        <v>-9237085.4093999993</v>
      </c>
      <c r="I30" s="45">
        <f t="shared" ref="I30:J30" si="10">+SUBTOTAL(9, I31:I45)</f>
        <v>-60000</v>
      </c>
      <c r="J30" s="45">
        <f t="shared" si="10"/>
        <v>-9297085.4093999993</v>
      </c>
    </row>
    <row r="31" spans="1:11" x14ac:dyDescent="0.4">
      <c r="A31" s="83" t="s">
        <v>71</v>
      </c>
      <c r="B31" s="84"/>
      <c r="C31" s="84"/>
      <c r="D31" s="85"/>
      <c r="E31" s="49"/>
      <c r="F31" s="49"/>
      <c r="G31" s="49"/>
      <c r="H31" s="50">
        <f>+SUBTOTAL(9, H32:H45)</f>
        <v>-9237085.4093999993</v>
      </c>
      <c r="I31" s="50">
        <f t="shared" ref="I31:J31" si="11">+SUBTOTAL(9, I32:I45)</f>
        <v>-60000</v>
      </c>
      <c r="J31" s="50">
        <f t="shared" si="11"/>
        <v>-9297085.4093999993</v>
      </c>
    </row>
    <row r="32" spans="1:11" s="52" customFormat="1" ht="25.95" customHeight="1" x14ac:dyDescent="0.35">
      <c r="A32" s="46" t="s">
        <v>51</v>
      </c>
      <c r="B32" s="47" t="s">
        <v>52</v>
      </c>
      <c r="C32" s="66" t="s">
        <v>32</v>
      </c>
      <c r="D32" s="46" t="s">
        <v>16</v>
      </c>
      <c r="E32" s="46" t="s">
        <v>16</v>
      </c>
      <c r="F32" s="61" t="s">
        <v>55</v>
      </c>
      <c r="G32" s="46" t="s">
        <v>56</v>
      </c>
      <c r="H32" s="48">
        <v>-3534615.5287419497</v>
      </c>
      <c r="I32" s="77"/>
      <c r="J32" s="32">
        <f t="shared" si="8"/>
        <v>-3534615.5287419497</v>
      </c>
    </row>
    <row r="33" spans="1:10" s="52" customFormat="1" ht="17.25" customHeight="1" x14ac:dyDescent="0.35">
      <c r="A33" s="46"/>
      <c r="B33" s="47"/>
      <c r="C33" s="66" t="s">
        <v>32</v>
      </c>
      <c r="D33" s="46"/>
      <c r="E33" s="46"/>
      <c r="F33" s="61" t="s">
        <v>58</v>
      </c>
      <c r="G33" s="46" t="s">
        <v>57</v>
      </c>
      <c r="H33" s="48">
        <v>-254834.36322116147</v>
      </c>
      <c r="I33" s="77"/>
      <c r="J33" s="32">
        <f t="shared" si="8"/>
        <v>-254834.36322116147</v>
      </c>
    </row>
    <row r="34" spans="1:10" s="52" customFormat="1" x14ac:dyDescent="0.35">
      <c r="A34" s="46"/>
      <c r="B34" s="47"/>
      <c r="C34" s="66" t="s">
        <v>32</v>
      </c>
      <c r="D34" s="46" t="s">
        <v>33</v>
      </c>
      <c r="E34" s="46" t="s">
        <v>34</v>
      </c>
      <c r="F34" s="61" t="s">
        <v>58</v>
      </c>
      <c r="G34" s="46" t="s">
        <v>57</v>
      </c>
      <c r="H34" s="48">
        <v>-195881.52866400918</v>
      </c>
      <c r="I34" s="77"/>
      <c r="J34" s="32">
        <f t="shared" si="8"/>
        <v>-195881.52866400918</v>
      </c>
    </row>
    <row r="35" spans="1:10" s="52" customFormat="1" x14ac:dyDescent="0.35">
      <c r="A35" s="46"/>
      <c r="B35" s="46"/>
      <c r="C35" s="66" t="s">
        <v>27</v>
      </c>
      <c r="D35" s="46" t="s">
        <v>16</v>
      </c>
      <c r="E35" s="46" t="s">
        <v>16</v>
      </c>
      <c r="F35" s="61" t="s">
        <v>55</v>
      </c>
      <c r="G35" s="46" t="s">
        <v>56</v>
      </c>
      <c r="H35" s="48">
        <v>-94640</v>
      </c>
      <c r="I35" s="77"/>
      <c r="J35" s="32">
        <f t="shared" si="8"/>
        <v>-94640</v>
      </c>
    </row>
    <row r="36" spans="1:10" s="52" customFormat="1" x14ac:dyDescent="0.35">
      <c r="A36" s="46"/>
      <c r="B36" s="46"/>
      <c r="C36" s="66" t="s">
        <v>27</v>
      </c>
      <c r="D36" s="46"/>
      <c r="E36" s="46"/>
      <c r="F36" s="46" t="s">
        <v>58</v>
      </c>
      <c r="G36" s="46" t="s">
        <v>57</v>
      </c>
      <c r="H36" s="48">
        <v>-15599.999900000001</v>
      </c>
      <c r="I36" s="77"/>
      <c r="J36" s="32">
        <f t="shared" si="8"/>
        <v>-15599.999900000001</v>
      </c>
    </row>
    <row r="37" spans="1:10" s="52" customFormat="1" x14ac:dyDescent="0.35">
      <c r="A37" s="46"/>
      <c r="B37" s="46"/>
      <c r="C37" s="66" t="s">
        <v>28</v>
      </c>
      <c r="D37" s="46" t="s">
        <v>16</v>
      </c>
      <c r="E37" s="46" t="s">
        <v>16</v>
      </c>
      <c r="F37" s="46" t="s">
        <v>58</v>
      </c>
      <c r="G37" s="46" t="s">
        <v>57</v>
      </c>
      <c r="H37" s="48">
        <v>-1000</v>
      </c>
      <c r="I37" s="77"/>
      <c r="J37" s="32">
        <f t="shared" si="8"/>
        <v>-1000</v>
      </c>
    </row>
    <row r="38" spans="1:10" s="52" customFormat="1" x14ac:dyDescent="0.35">
      <c r="A38" s="46"/>
      <c r="B38" s="46"/>
      <c r="C38" s="66" t="s">
        <v>35</v>
      </c>
      <c r="D38" s="46" t="s">
        <v>16</v>
      </c>
      <c r="E38" s="46" t="s">
        <v>16</v>
      </c>
      <c r="F38" s="61" t="s">
        <v>59</v>
      </c>
      <c r="G38" s="46" t="s">
        <v>5</v>
      </c>
      <c r="H38" s="48">
        <v>-1390.7973119999999</v>
      </c>
      <c r="I38" s="77"/>
      <c r="J38" s="32">
        <f t="shared" si="8"/>
        <v>-1390.7973119999999</v>
      </c>
    </row>
    <row r="39" spans="1:10" s="52" customFormat="1" ht="33.9" customHeight="1" x14ac:dyDescent="0.35">
      <c r="A39" s="46" t="s">
        <v>53</v>
      </c>
      <c r="B39" s="47" t="s">
        <v>54</v>
      </c>
      <c r="C39" s="66" t="s">
        <v>32</v>
      </c>
      <c r="D39" s="46" t="s">
        <v>16</v>
      </c>
      <c r="E39" s="46" t="s">
        <v>16</v>
      </c>
      <c r="F39" s="46" t="s">
        <v>55</v>
      </c>
      <c r="G39" s="46" t="s">
        <v>56</v>
      </c>
      <c r="H39" s="48">
        <v>-3004299.4712580503</v>
      </c>
      <c r="I39" s="77"/>
      <c r="J39" s="32">
        <f t="shared" si="8"/>
        <v>-3004299.4712580503</v>
      </c>
    </row>
    <row r="40" spans="1:10" s="52" customFormat="1" x14ac:dyDescent="0.35">
      <c r="A40" s="46"/>
      <c r="B40" s="46"/>
      <c r="C40" s="66" t="s">
        <v>32</v>
      </c>
      <c r="D40" s="46"/>
      <c r="E40" s="46"/>
      <c r="F40" s="46" t="s">
        <v>58</v>
      </c>
      <c r="G40" s="46" t="s">
        <v>57</v>
      </c>
      <c r="H40" s="48">
        <v>-490519.63667883852</v>
      </c>
      <c r="I40" s="77"/>
      <c r="J40" s="32">
        <f t="shared" si="8"/>
        <v>-490519.63667883852</v>
      </c>
    </row>
    <row r="41" spans="1:10" s="52" customFormat="1" x14ac:dyDescent="0.35">
      <c r="A41" s="46"/>
      <c r="B41" s="46"/>
      <c r="C41" s="66" t="s">
        <v>32</v>
      </c>
      <c r="D41" s="46" t="s">
        <v>33</v>
      </c>
      <c r="E41" s="46" t="s">
        <v>34</v>
      </c>
      <c r="F41" s="46" t="s">
        <v>58</v>
      </c>
      <c r="G41" s="46" t="s">
        <v>57</v>
      </c>
      <c r="H41" s="48">
        <v>-212557.88103599075</v>
      </c>
      <c r="I41" s="77"/>
      <c r="J41" s="32">
        <f t="shared" si="8"/>
        <v>-212557.88103599075</v>
      </c>
    </row>
    <row r="42" spans="1:10" s="52" customFormat="1" x14ac:dyDescent="0.35">
      <c r="A42" s="46"/>
      <c r="B42" s="46"/>
      <c r="C42" s="66" t="s">
        <v>32</v>
      </c>
      <c r="D42" s="31" t="s">
        <v>77</v>
      </c>
      <c r="E42" s="31" t="s">
        <v>78</v>
      </c>
      <c r="F42" s="46" t="s">
        <v>58</v>
      </c>
      <c r="G42" s="46" t="s">
        <v>57</v>
      </c>
      <c r="H42" s="48">
        <v>0</v>
      </c>
      <c r="I42" s="48">
        <v>-60000</v>
      </c>
      <c r="J42" s="32">
        <f t="shared" si="8"/>
        <v>-60000</v>
      </c>
    </row>
    <row r="43" spans="1:10" s="52" customFormat="1" x14ac:dyDescent="0.35">
      <c r="A43" s="46"/>
      <c r="B43" s="46"/>
      <c r="C43" s="66" t="s">
        <v>27</v>
      </c>
      <c r="D43" s="46" t="s">
        <v>16</v>
      </c>
      <c r="E43" s="46" t="s">
        <v>16</v>
      </c>
      <c r="F43" s="46" t="s">
        <v>55</v>
      </c>
      <c r="G43" s="46" t="s">
        <v>56</v>
      </c>
      <c r="H43" s="48">
        <v>-908994</v>
      </c>
      <c r="I43" s="77"/>
      <c r="J43" s="32">
        <f t="shared" si="8"/>
        <v>-908994</v>
      </c>
    </row>
    <row r="44" spans="1:10" s="52" customFormat="1" x14ac:dyDescent="0.35">
      <c r="A44" s="46"/>
      <c r="B44" s="46"/>
      <c r="C44" s="66" t="s">
        <v>27</v>
      </c>
      <c r="D44" s="46"/>
      <c r="E44" s="46"/>
      <c r="F44" s="46" t="s">
        <v>58</v>
      </c>
      <c r="G44" s="46" t="s">
        <v>57</v>
      </c>
      <c r="H44" s="48">
        <v>-91000</v>
      </c>
      <c r="I44" s="77"/>
      <c r="J44" s="32">
        <f t="shared" si="8"/>
        <v>-91000</v>
      </c>
    </row>
    <row r="45" spans="1:10" s="52" customFormat="1" x14ac:dyDescent="0.35">
      <c r="A45" s="46"/>
      <c r="B45" s="46"/>
      <c r="C45" s="66" t="s">
        <v>35</v>
      </c>
      <c r="D45" s="46" t="s">
        <v>16</v>
      </c>
      <c r="E45" s="46" t="s">
        <v>16</v>
      </c>
      <c r="F45" s="46" t="s">
        <v>59</v>
      </c>
      <c r="G45" s="46" t="s">
        <v>5</v>
      </c>
      <c r="H45" s="48">
        <v>-431752.20258799999</v>
      </c>
      <c r="I45" s="77"/>
      <c r="J45" s="32">
        <f t="shared" si="8"/>
        <v>-431752.20258799999</v>
      </c>
    </row>
    <row r="46" spans="1:10" s="52" customFormat="1" x14ac:dyDescent="0.4">
      <c r="A46" s="62" t="s">
        <v>37</v>
      </c>
      <c r="B46" s="63"/>
      <c r="C46" s="68"/>
      <c r="D46" s="63"/>
      <c r="E46" s="63"/>
      <c r="F46" s="63"/>
      <c r="G46" s="63"/>
      <c r="H46" s="64">
        <f>+SUBTOTAL(9, H47:H49)</f>
        <v>-424350.04980000004</v>
      </c>
      <c r="I46" s="64">
        <f t="shared" ref="I46:J46" si="12">+SUBTOTAL(9, I47:I49)</f>
        <v>0</v>
      </c>
      <c r="J46" s="64">
        <f t="shared" si="12"/>
        <v>-424350.04980000004</v>
      </c>
    </row>
    <row r="47" spans="1:10" s="52" customFormat="1" x14ac:dyDescent="0.35">
      <c r="A47" s="46" t="s">
        <v>19</v>
      </c>
      <c r="B47" s="46" t="s">
        <v>20</v>
      </c>
      <c r="C47" s="66" t="s">
        <v>21</v>
      </c>
      <c r="D47" s="46" t="s">
        <v>16</v>
      </c>
      <c r="E47" s="46" t="s">
        <v>16</v>
      </c>
      <c r="F47" s="61" t="s">
        <v>69</v>
      </c>
      <c r="G47" s="26" t="s">
        <v>67</v>
      </c>
      <c r="H47" s="48">
        <v>-301493.3799</v>
      </c>
      <c r="I47" s="77"/>
      <c r="J47" s="32">
        <f t="shared" si="8"/>
        <v>-301493.3799</v>
      </c>
    </row>
    <row r="48" spans="1:10" s="52" customFormat="1" x14ac:dyDescent="0.35">
      <c r="A48" s="46"/>
      <c r="B48" s="46"/>
      <c r="C48" s="66" t="s">
        <v>21</v>
      </c>
      <c r="D48" s="46" t="s">
        <v>33</v>
      </c>
      <c r="E48" s="46" t="s">
        <v>34</v>
      </c>
      <c r="F48" s="61" t="s">
        <v>69</v>
      </c>
      <c r="G48" s="26" t="s">
        <v>67</v>
      </c>
      <c r="H48" s="48">
        <v>-89856.669900000008</v>
      </c>
      <c r="I48" s="77"/>
      <c r="J48" s="32">
        <f t="shared" si="8"/>
        <v>-89856.669900000008</v>
      </c>
    </row>
    <row r="49" spans="1:10" s="52" customFormat="1" x14ac:dyDescent="0.35">
      <c r="A49" s="46"/>
      <c r="B49" s="46"/>
      <c r="C49" s="66" t="s">
        <v>21</v>
      </c>
      <c r="D49" s="46" t="s">
        <v>30</v>
      </c>
      <c r="E49" s="46" t="s">
        <v>31</v>
      </c>
      <c r="F49" s="61" t="s">
        <v>70</v>
      </c>
      <c r="G49" s="26" t="s">
        <v>68</v>
      </c>
      <c r="H49" s="48">
        <v>-33000</v>
      </c>
      <c r="I49" s="77"/>
      <c r="J49" s="32">
        <f t="shared" si="8"/>
        <v>-33000</v>
      </c>
    </row>
    <row r="51" spans="1:10" ht="39.9" customHeight="1" x14ac:dyDescent="0.4">
      <c r="A51" s="80" t="s">
        <v>39</v>
      </c>
      <c r="B51" s="79"/>
      <c r="C51" s="79"/>
      <c r="D51" s="79"/>
      <c r="E51" s="79"/>
      <c r="F51" s="79"/>
      <c r="G51" s="79"/>
      <c r="H51" s="79"/>
      <c r="I51" s="79"/>
      <c r="J51" s="79"/>
    </row>
    <row r="52" spans="1:10" ht="23.5" customHeight="1" x14ac:dyDescent="0.4">
      <c r="A52" s="71"/>
      <c r="B52" s="71"/>
      <c r="C52" s="71"/>
      <c r="D52" s="71"/>
      <c r="E52" s="71"/>
      <c r="F52" s="71"/>
      <c r="G52" s="71"/>
      <c r="H52" s="71"/>
    </row>
    <row r="53" spans="1:10" x14ac:dyDescent="0.4">
      <c r="A53" s="53"/>
      <c r="B53" s="53"/>
      <c r="C53" s="53"/>
      <c r="D53" s="53"/>
      <c r="E53" s="53"/>
      <c r="F53" s="53"/>
      <c r="G53" s="53"/>
      <c r="H53" s="53"/>
    </row>
  </sheetData>
  <autoFilter ref="A13:H48" xr:uid="{00000000-0001-0000-0000-000000000000}"/>
  <mergeCells count="5">
    <mergeCell ref="G2:J3"/>
    <mergeCell ref="A51:J51"/>
    <mergeCell ref="A16:B16"/>
    <mergeCell ref="A27:B27"/>
    <mergeCell ref="A31:D31"/>
  </mergeCells>
  <phoneticPr fontId="18" type="noConversion"/>
  <pageMargins left="0.70866141732283472" right="0.70866141732283472" top="0.74803149606299213" bottom="0.74803149606299213" header="0.31496062992125984" footer="0.31496062992125984"/>
  <pageSetup paperSize="9" scale="95" fitToHeight="0" orientation="landscape" r:id="rId1"/>
  <headerFooter>
    <oddFooter>Lk &amp;P &amp;N-st</oddFooter>
  </headerFooter>
  <customProperties>
    <customPr name="EpmWorksheetKeyString_GUID" r:id="rId2"/>
  </customProperties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b483750-598d-46a0-877d-052f8f804d23" xsi:nil="true"/>
    <lcf76f155ced4ddcb4097134ff3c332f xmlns="e6f0d7a7-7317-4211-b722-0acf268d17fd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E417755ECBB5488FF4B606C352B7C3" ma:contentTypeVersion="11" ma:contentTypeDescription="Create a new document." ma:contentTypeScope="" ma:versionID="975d1fc740f3dec1ef983c80ce9978b5">
  <xsd:schema xmlns:xsd="http://www.w3.org/2001/XMLSchema" xmlns:xs="http://www.w3.org/2001/XMLSchema" xmlns:p="http://schemas.microsoft.com/office/2006/metadata/properties" xmlns:ns2="e6f0d7a7-7317-4211-b722-0acf268d17fd" xmlns:ns3="9b483750-598d-46a0-877d-052f8f804d23" targetNamespace="http://schemas.microsoft.com/office/2006/metadata/properties" ma:root="true" ma:fieldsID="075d3f06a62957004ececc2406515c35" ns2:_="" ns3:_="">
    <xsd:import namespace="e6f0d7a7-7317-4211-b722-0acf268d17fd"/>
    <xsd:import namespace="9b483750-598d-46a0-877d-052f8f804d2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f0d7a7-7317-4211-b722-0acf268d17f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8bf6974d-894c-4b76-94e9-da4eaeb0c39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483750-598d-46a0-877d-052f8f804d23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3f02065d-4fa9-4554-ae9c-ae72b0922f8b}" ma:internalName="TaxCatchAll" ma:showField="CatchAllData" ma:web="9b483750-598d-46a0-877d-052f8f804d2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57B0F8D-0917-4BE0-BD95-30D39B6A61B2}">
  <ds:schemaRefs>
    <ds:schemaRef ds:uri="http://schemas.microsoft.com/office/2006/metadata/properties"/>
    <ds:schemaRef ds:uri="http://purl.org/dc/dcmitype/"/>
    <ds:schemaRef ds:uri="http://purl.org/dc/terms/"/>
    <ds:schemaRef ds:uri="http://www.w3.org/XML/1998/namespace"/>
    <ds:schemaRef ds:uri="9b483750-598d-46a0-877d-052f8f804d2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e6f0d7a7-7317-4211-b722-0acf268d17fd"/>
  </ds:schemaRefs>
</ds:datastoreItem>
</file>

<file path=customXml/itemProps2.xml><?xml version="1.0" encoding="utf-8"?>
<ds:datastoreItem xmlns:ds="http://schemas.openxmlformats.org/officeDocument/2006/customXml" ds:itemID="{2017BC72-A97D-4DCF-88E2-C13CCC5932E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6f0d7a7-7317-4211-b722-0acf268d17fd"/>
    <ds:schemaRef ds:uri="9b483750-598d-46a0-877d-052f8f804d2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690A00D-AB25-4D35-987E-64B9CE40515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Lisa 2 TTJA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Krista Fazijev</dc:creator>
  <cp:lastModifiedBy>Helena Siemann - MKM</cp:lastModifiedBy>
  <cp:lastPrinted>2022-12-30T15:21:18Z</cp:lastPrinted>
  <dcterms:created xsi:type="dcterms:W3CDTF">2022-12-29T14:58:20Z</dcterms:created>
  <dcterms:modified xsi:type="dcterms:W3CDTF">2025-01-22T11:29:26Z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0x01010093E417755ECBB5488FF4B606C352B7C3</vt:lpwstr>
  </property>
  <property fmtid="{D5CDD505-2E9C-101B-9397-08002B2CF9AE}" pid="3" name="Order">
    <vt:r8>686400</vt:r8>
  </property>
  <property fmtid="{D5CDD505-2E9C-101B-9397-08002B2CF9AE}" pid="4" name="MSIP_Label_defa4170-0d19-0005-0004-bc88714345d2_Enabled">
    <vt:lpwstr>true</vt:lpwstr>
  </property>
  <property fmtid="{D5CDD505-2E9C-101B-9397-08002B2CF9AE}" pid="5" name="MSIP_Label_defa4170-0d19-0005-0004-bc88714345d2_SetDate">
    <vt:lpwstr>2024-12-12T13:19:45Z</vt:lpwstr>
  </property>
  <property fmtid="{D5CDD505-2E9C-101B-9397-08002B2CF9AE}" pid="6" name="MSIP_Label_defa4170-0d19-0005-0004-bc88714345d2_Method">
    <vt:lpwstr>Standard</vt:lpwstr>
  </property>
  <property fmtid="{D5CDD505-2E9C-101B-9397-08002B2CF9AE}" pid="7" name="MSIP_Label_defa4170-0d19-0005-0004-bc88714345d2_Name">
    <vt:lpwstr>defa4170-0d19-0005-0004-bc88714345d2</vt:lpwstr>
  </property>
  <property fmtid="{D5CDD505-2E9C-101B-9397-08002B2CF9AE}" pid="8" name="MSIP_Label_defa4170-0d19-0005-0004-bc88714345d2_SiteId">
    <vt:lpwstr>8fe098d2-428d-4bd4-9803-7195fe96f0e2</vt:lpwstr>
  </property>
  <property fmtid="{D5CDD505-2E9C-101B-9397-08002B2CF9AE}" pid="9" name="MSIP_Label_defa4170-0d19-0005-0004-bc88714345d2_ActionId">
    <vt:lpwstr>95e8c13f-101a-47b6-95c8-2e99d3f75ea5</vt:lpwstr>
  </property>
  <property fmtid="{D5CDD505-2E9C-101B-9397-08002B2CF9AE}" pid="10" name="MSIP_Label_defa4170-0d19-0005-0004-bc88714345d2_ContentBits">
    <vt:lpwstr>0</vt:lpwstr>
  </property>
  <property fmtid="{D5CDD505-2E9C-101B-9397-08002B2CF9AE}" pid="11" name="MediaServiceImageTags">
    <vt:lpwstr/>
  </property>
</Properties>
</file>